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9660"/>
  </bookViews>
  <sheets>
    <sheet name="Rectangular" sheetId="3" r:id="rId1"/>
    <sheet name="Parabolic" sheetId="4" r:id="rId2"/>
    <sheet name="Triangular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4" l="1"/>
  <c r="B17" i="4"/>
  <c r="B19" i="4" s="1"/>
  <c r="B13" i="4"/>
  <c r="C17" i="3"/>
  <c r="B17" i="3"/>
  <c r="B13" i="3"/>
  <c r="C17" i="2"/>
  <c r="B17" i="2"/>
  <c r="B13" i="2"/>
  <c r="B19" i="2" l="1"/>
  <c r="B18" i="2"/>
  <c r="C19" i="2"/>
  <c r="C18" i="2"/>
  <c r="C19" i="4"/>
  <c r="C18" i="4"/>
  <c r="C19" i="3"/>
  <c r="A20" i="3" s="1"/>
  <c r="C18" i="3"/>
  <c r="B19" i="3"/>
  <c r="B18" i="3"/>
  <c r="D17" i="3"/>
  <c r="E17" i="3" s="1"/>
  <c r="D17" i="4"/>
  <c r="E17" i="4" s="1"/>
  <c r="D17" i="2"/>
  <c r="E17" i="2" s="1"/>
  <c r="B18" i="4"/>
  <c r="A20" i="2" l="1"/>
  <c r="D19" i="4"/>
  <c r="A20" i="4"/>
  <c r="D19" i="3"/>
  <c r="E19" i="3" s="1"/>
  <c r="D18" i="2"/>
  <c r="E18" i="2" s="1"/>
  <c r="D18" i="4"/>
  <c r="E18" i="4" s="1"/>
  <c r="D18" i="3"/>
  <c r="E18" i="3" s="1"/>
  <c r="D19" i="2"/>
  <c r="B24" i="2" s="1"/>
  <c r="E19" i="4"/>
  <c r="B24" i="4"/>
  <c r="B24" i="3"/>
  <c r="B23" i="3" l="1"/>
  <c r="C23" i="3" s="1"/>
  <c r="B23" i="4"/>
  <c r="C23" i="4" s="1"/>
  <c r="B23" i="2"/>
  <c r="C23" i="2" s="1"/>
  <c r="C24" i="2"/>
  <c r="E19" i="2"/>
  <c r="C24" i="4"/>
  <c r="C24" i="3"/>
  <c r="B25" i="4" l="1"/>
  <c r="C25" i="2"/>
  <c r="C25" i="3"/>
  <c r="B25" i="3"/>
  <c r="C25" i="4"/>
  <c r="B25" i="2"/>
</calcChain>
</file>

<file path=xl/sharedStrings.xml><?xml version="1.0" encoding="utf-8"?>
<sst xmlns="http://schemas.openxmlformats.org/spreadsheetml/2006/main" count="109" uniqueCount="36">
  <si>
    <t xml:space="preserve"> </t>
  </si>
  <si>
    <t>Cubic Feet</t>
  </si>
  <si>
    <t>Gallons</t>
  </si>
  <si>
    <t xml:space="preserve">         Enter average horizontal:vertical  side slopes of pool storage area (e.g. for 3:1, enter 3).</t>
  </si>
  <si>
    <t>Pool Dims. @ Normal Full Pool</t>
  </si>
  <si>
    <t>Pool Dims. @ Top of Sediment</t>
  </si>
  <si>
    <t>Pool Dims. @ Bottom of Sediment</t>
  </si>
  <si>
    <t>Length (ft)</t>
  </si>
  <si>
    <t>Normal Pool Depth Before Cleanout (ft)</t>
  </si>
  <si>
    <t>Normal Pool Depth After Cleanout (ft)</t>
  </si>
  <si>
    <t>Average Side Slopes (H:V)</t>
  </si>
  <si>
    <t>Sediment Depth (ft)</t>
  </si>
  <si>
    <t>Width (ft)</t>
  </si>
  <si>
    <t>Area (sf)</t>
  </si>
  <si>
    <t>Area (ac)</t>
  </si>
  <si>
    <t>Current Pond Volume to Top of Sediment</t>
  </si>
  <si>
    <t>Pond Volume After Cleanout</t>
  </si>
  <si>
    <t xml:space="preserve">Triangular Shaped Pond Volume Estimate Calculator </t>
  </si>
  <si>
    <t xml:space="preserve">Parabolic Shaped Pond Volume Estimate Calculator </t>
  </si>
  <si>
    <t>Normal Pool Length - L (ft)</t>
  </si>
  <si>
    <t>Normal Pool Width - B (ft)</t>
  </si>
  <si>
    <t xml:space="preserve">         Distance of the full normal pool surface perpendicular to the dam.</t>
  </si>
  <si>
    <t xml:space="preserve">         Distance of the full normal pool surface parallel to the dam</t>
  </si>
  <si>
    <t xml:space="preserve">         Distance from the full normal water level to pond bottom elevation after sediment removal</t>
  </si>
  <si>
    <t xml:space="preserve">Rectangular Shaped Pond Volume Estimate Calculator </t>
  </si>
  <si>
    <t xml:space="preserve">         Distance from the full normal water level to pond bottom elevation before sediment removal</t>
  </si>
  <si>
    <t>Date:</t>
  </si>
  <si>
    <t>Computed by:</t>
  </si>
  <si>
    <t>Checked by:</t>
  </si>
  <si>
    <t>4</t>
  </si>
  <si>
    <t>Owner:</t>
  </si>
  <si>
    <t>County:</t>
  </si>
  <si>
    <t>Location:</t>
  </si>
  <si>
    <t>Other:</t>
  </si>
  <si>
    <t>ver 1.01</t>
  </si>
  <si>
    <t>Volume of storage added because of sediment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</si>
</sst>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</xf>
    <xf numFmtId="0" fontId="3" fillId="0" borderId="0" xfId="0" applyFont="1" applyFill="1" applyAlignment="1" applyProtection="1"/>
    <xf numFmtId="0" fontId="0" fillId="0" borderId="0" xfId="0" applyFill="1" applyProtection="1"/>
    <xf numFmtId="2" fontId="0" fillId="0" borderId="1" xfId="0" applyNumberFormat="1" applyFill="1" applyBorder="1" applyAlignment="1" applyProtection="1">
      <alignment horizontal="center"/>
    </xf>
    <xf numFmtId="49" fontId="3" fillId="0" borderId="0" xfId="0" applyNumberFormat="1" applyFont="1" applyFill="1" applyAlignment="1" applyProtection="1">
      <alignment horizontal="left"/>
    </xf>
    <xf numFmtId="0" fontId="2" fillId="0" borderId="0" xfId="0" applyFont="1" applyFill="1" applyProtection="1"/>
    <xf numFmtId="0" fontId="2" fillId="0" borderId="0" xfId="0" applyFont="1" applyProtection="1"/>
    <xf numFmtId="0" fontId="0" fillId="0" borderId="1" xfId="0" applyBorder="1" applyProtection="1"/>
    <xf numFmtId="2" fontId="4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2" fontId="5" fillId="0" borderId="1" xfId="0" applyNumberFormat="1" applyFont="1" applyBorder="1" applyAlignment="1" applyProtection="1">
      <alignment horizontal="center"/>
    </xf>
    <xf numFmtId="3" fontId="8" fillId="2" borderId="1" xfId="0" applyNumberFormat="1" applyFont="1" applyFill="1" applyBorder="1" applyProtection="1"/>
    <xf numFmtId="1" fontId="0" fillId="0" borderId="1" xfId="0" applyNumberFormat="1" applyFill="1" applyBorder="1" applyAlignment="1" applyProtection="1">
      <alignment horizontal="center"/>
    </xf>
    <xf numFmtId="164" fontId="0" fillId="0" borderId="1" xfId="1" applyNumberFormat="1" applyFont="1" applyFill="1" applyBorder="1" applyAlignment="1" applyProtection="1"/>
    <xf numFmtId="164" fontId="0" fillId="0" borderId="1" xfId="1" applyNumberFormat="1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2" fontId="9" fillId="0" borderId="0" xfId="0" applyNumberFormat="1" applyFont="1" applyAlignment="1" applyProtection="1">
      <alignment horizontal="left"/>
    </xf>
    <xf numFmtId="0" fontId="0" fillId="0" borderId="0" xfId="0" applyBorder="1"/>
    <xf numFmtId="0" fontId="0" fillId="0" borderId="0" xfId="0" applyAlignment="1" applyProtection="1">
      <alignment horizontal="right"/>
    </xf>
    <xf numFmtId="3" fontId="8" fillId="3" borderId="1" xfId="0" applyNumberFormat="1" applyFont="1" applyFill="1" applyBorder="1" applyProtection="1"/>
    <xf numFmtId="165" fontId="0" fillId="4" borderId="1" xfId="0" applyNumberFormat="1" applyFill="1" applyBorder="1" applyAlignment="1" applyProtection="1">
      <alignment horizontal="center"/>
      <protection locked="0"/>
    </xf>
    <xf numFmtId="165" fontId="7" fillId="4" borderId="1" xfId="0" applyNumberFormat="1" applyFont="1" applyFill="1" applyBorder="1" applyAlignment="1" applyProtection="1">
      <alignment horizontal="center"/>
      <protection locked="0"/>
    </xf>
    <xf numFmtId="165" fontId="8" fillId="0" borderId="1" xfId="0" applyNumberFormat="1" applyFont="1" applyFill="1" applyBorder="1" applyAlignment="1" applyProtection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wrapText="1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152400</xdr:rowOff>
    </xdr:from>
    <xdr:to>
      <xdr:col>2</xdr:col>
      <xdr:colOff>238125</xdr:colOff>
      <xdr:row>11</xdr:row>
      <xdr:rowOff>152400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3505200" y="1838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3505200" y="1457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152400</xdr:rowOff>
    </xdr:from>
    <xdr:to>
      <xdr:col>2</xdr:col>
      <xdr:colOff>238125</xdr:colOff>
      <xdr:row>7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3505200" y="1076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152400</xdr:rowOff>
    </xdr:from>
    <xdr:to>
      <xdr:col>2</xdr:col>
      <xdr:colOff>238125</xdr:colOff>
      <xdr:row>8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505200" y="12668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152400</xdr:rowOff>
    </xdr:from>
    <xdr:to>
      <xdr:col>2</xdr:col>
      <xdr:colOff>238125</xdr:colOff>
      <xdr:row>10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3505200" y="16478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152400</xdr:rowOff>
    </xdr:from>
    <xdr:to>
      <xdr:col>2</xdr:col>
      <xdr:colOff>238125</xdr:colOff>
      <xdr:row>11</xdr:row>
      <xdr:rowOff>152400</xdr:rowOff>
    </xdr:to>
    <xdr:cxnSp macro="">
      <xdr:nvCxnSpPr>
        <xdr:cNvPr id="7" name="Straight Arrow Connector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3505200" y="1743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8" name="Straight Arrow Connector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505200" y="1362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152400</xdr:rowOff>
    </xdr:from>
    <xdr:to>
      <xdr:col>2</xdr:col>
      <xdr:colOff>238125</xdr:colOff>
      <xdr:row>7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505200" y="981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152400</xdr:rowOff>
    </xdr:from>
    <xdr:to>
      <xdr:col>2</xdr:col>
      <xdr:colOff>238125</xdr:colOff>
      <xdr:row>8</xdr:row>
      <xdr:rowOff>152400</xdr:rowOff>
    </xdr:to>
    <xdr:cxnSp macro="">
      <xdr:nvCxnSpPr>
        <xdr:cNvPr id="10" name="Straight Arrow Connector 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3505200" y="11715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161925</xdr:rowOff>
    </xdr:from>
    <xdr:to>
      <xdr:col>2</xdr:col>
      <xdr:colOff>238125</xdr:colOff>
      <xdr:row>10</xdr:row>
      <xdr:rowOff>161925</xdr:rowOff>
    </xdr:to>
    <xdr:cxnSp macro="">
      <xdr:nvCxnSpPr>
        <xdr:cNvPr id="11" name="Straight Arrow Connector 10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3505200" y="1562100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12" name="Straight Arrow Connector 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3505200" y="1362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505200" y="1362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</xdr:row>
      <xdr:rowOff>171450</xdr:rowOff>
    </xdr:from>
    <xdr:to>
      <xdr:col>9</xdr:col>
      <xdr:colOff>161925</xdr:colOff>
      <xdr:row>27</xdr:row>
      <xdr:rowOff>123825</xdr:rowOff>
    </xdr:to>
    <xdr:grpSp>
      <xdr:nvGrpSpPr>
        <xdr:cNvPr id="25" name="Group 24"/>
        <xdr:cNvGrpSpPr/>
      </xdr:nvGrpSpPr>
      <xdr:grpSpPr>
        <a:xfrm>
          <a:off x="6457950" y="3400425"/>
          <a:ext cx="1981200" cy="2447925"/>
          <a:chOff x="6457950" y="3400425"/>
          <a:chExt cx="1981200" cy="2247900"/>
        </a:xfrm>
      </xdr:grpSpPr>
      <xdr:sp macro="" textlink="">
        <xdr:nvSpPr>
          <xdr:cNvPr id="14" name="Rectangle 13"/>
          <xdr:cNvSpPr/>
        </xdr:nvSpPr>
        <xdr:spPr>
          <a:xfrm>
            <a:off x="6457950" y="3409950"/>
            <a:ext cx="1266825" cy="1724025"/>
          </a:xfrm>
          <a:prstGeom prst="rect">
            <a:avLst/>
          </a:prstGeom>
          <a:noFill/>
          <a:ln w="38100">
            <a:solidFill>
              <a:srgbClr val="00B0F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6" name="Straight Arrow Connector 15"/>
          <xdr:cNvCxnSpPr/>
        </xdr:nvCxnSpPr>
        <xdr:spPr>
          <a:xfrm>
            <a:off x="6457950" y="5334000"/>
            <a:ext cx="1266825" cy="0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Arrow Connector 17"/>
          <xdr:cNvCxnSpPr/>
        </xdr:nvCxnSpPr>
        <xdr:spPr>
          <a:xfrm flipV="1">
            <a:off x="8029575" y="3400425"/>
            <a:ext cx="0" cy="1743076"/>
          </a:xfrm>
          <a:prstGeom prst="straightConnector1">
            <a:avLst/>
          </a:prstGeom>
          <a:ln>
            <a:solidFill>
              <a:schemeClr val="tx1"/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TextBox 20"/>
          <xdr:cNvSpPr txBox="1"/>
        </xdr:nvSpPr>
        <xdr:spPr>
          <a:xfrm>
            <a:off x="8077200" y="4086225"/>
            <a:ext cx="361950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L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6915150" y="5381625"/>
            <a:ext cx="361950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152400</xdr:rowOff>
    </xdr:from>
    <xdr:to>
      <xdr:col>2</xdr:col>
      <xdr:colOff>238125</xdr:colOff>
      <xdr:row>11</xdr:row>
      <xdr:rowOff>152400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3505200" y="1838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505200" y="1457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152400</xdr:rowOff>
    </xdr:from>
    <xdr:to>
      <xdr:col>2</xdr:col>
      <xdr:colOff>238125</xdr:colOff>
      <xdr:row>7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505200" y="1076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152400</xdr:rowOff>
    </xdr:from>
    <xdr:to>
      <xdr:col>2</xdr:col>
      <xdr:colOff>238125</xdr:colOff>
      <xdr:row>8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3505200" y="12668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161925</xdr:rowOff>
    </xdr:from>
    <xdr:to>
      <xdr:col>2</xdr:col>
      <xdr:colOff>238125</xdr:colOff>
      <xdr:row>10</xdr:row>
      <xdr:rowOff>161925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3505200" y="1657350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419100</xdr:colOff>
      <xdr:row>14</xdr:row>
      <xdr:rowOff>180975</xdr:rowOff>
    </xdr:from>
    <xdr:to>
      <xdr:col>8</xdr:col>
      <xdr:colOff>590300</xdr:colOff>
      <xdr:row>25</xdr:row>
      <xdr:rowOff>85449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925" y="2447925"/>
          <a:ext cx="2000000" cy="22095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3505200" y="1362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10" name="Straight Arrow Connector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505200" y="1362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152400</xdr:rowOff>
    </xdr:from>
    <xdr:to>
      <xdr:col>2</xdr:col>
      <xdr:colOff>238125</xdr:colOff>
      <xdr:row>11</xdr:row>
      <xdr:rowOff>152400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CxnSpPr/>
      </xdr:nvCxnSpPr>
      <xdr:spPr>
        <a:xfrm flipH="1">
          <a:off x="3390900" y="1838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3390900" y="1457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152400</xdr:rowOff>
    </xdr:from>
    <xdr:to>
      <xdr:col>2</xdr:col>
      <xdr:colOff>238125</xdr:colOff>
      <xdr:row>7</xdr:row>
      <xdr:rowOff>152400</xdr:rowOff>
    </xdr:to>
    <xdr:cxnSp macro="">
      <xdr:nvCxnSpPr>
        <xdr:cNvPr id="4" name="Straight Arrow Connector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CxnSpPr/>
      </xdr:nvCxnSpPr>
      <xdr:spPr>
        <a:xfrm flipH="1">
          <a:off x="3390900" y="10763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152400</xdr:rowOff>
    </xdr:from>
    <xdr:to>
      <xdr:col>2</xdr:col>
      <xdr:colOff>238125</xdr:colOff>
      <xdr:row>8</xdr:row>
      <xdr:rowOff>152400</xdr:rowOff>
    </xdr:to>
    <xdr:cxnSp macro="">
      <xdr:nvCxnSpPr>
        <xdr:cNvPr id="5" name="Straight Arrow Connector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3390900" y="12668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152400</xdr:rowOff>
    </xdr:from>
    <xdr:to>
      <xdr:col>2</xdr:col>
      <xdr:colOff>238125</xdr:colOff>
      <xdr:row>10</xdr:row>
      <xdr:rowOff>152400</xdr:rowOff>
    </xdr:to>
    <xdr:cxnSp macro="">
      <xdr:nvCxnSpPr>
        <xdr:cNvPr id="6" name="Straight Arrow Connector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CxnSpPr/>
      </xdr:nvCxnSpPr>
      <xdr:spPr>
        <a:xfrm flipH="1">
          <a:off x="3390900" y="164782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314325</xdr:colOff>
      <xdr:row>15</xdr:row>
      <xdr:rowOff>9525</xdr:rowOff>
    </xdr:from>
    <xdr:to>
      <xdr:col>9</xdr:col>
      <xdr:colOff>66401</xdr:colOff>
      <xdr:row>25</xdr:row>
      <xdr:rowOff>104499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50" y="2457450"/>
          <a:ext cx="2190476" cy="22095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11</xdr:row>
      <xdr:rowOff>152400</xdr:rowOff>
    </xdr:from>
    <xdr:to>
      <xdr:col>2</xdr:col>
      <xdr:colOff>238125</xdr:colOff>
      <xdr:row>11</xdr:row>
      <xdr:rowOff>152400</xdr:rowOff>
    </xdr:to>
    <xdr:cxnSp macro="">
      <xdr:nvCxnSpPr>
        <xdr:cNvPr id="9" name="Straight Arrow Connector 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 flipH="1">
          <a:off x="3505200" y="1743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152400</xdr:rowOff>
    </xdr:from>
    <xdr:to>
      <xdr:col>2</xdr:col>
      <xdr:colOff>238125</xdr:colOff>
      <xdr:row>9</xdr:row>
      <xdr:rowOff>152400</xdr:rowOff>
    </xdr:to>
    <xdr:cxnSp macro="">
      <xdr:nvCxnSpPr>
        <xdr:cNvPr id="10" name="Straight Arrow Connector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505200" y="1362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7</xdr:row>
      <xdr:rowOff>152400</xdr:rowOff>
    </xdr:from>
    <xdr:to>
      <xdr:col>2</xdr:col>
      <xdr:colOff>238125</xdr:colOff>
      <xdr:row>7</xdr:row>
      <xdr:rowOff>152400</xdr:rowOff>
    </xdr:to>
    <xdr:cxnSp macro="">
      <xdr:nvCxnSpPr>
        <xdr:cNvPr id="11" name="Straight Arrow Connector 10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3505200" y="9810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152400</xdr:rowOff>
    </xdr:from>
    <xdr:to>
      <xdr:col>2</xdr:col>
      <xdr:colOff>238125</xdr:colOff>
      <xdr:row>8</xdr:row>
      <xdr:rowOff>152400</xdr:rowOff>
    </xdr:to>
    <xdr:cxnSp macro="">
      <xdr:nvCxnSpPr>
        <xdr:cNvPr id="12" name="Straight Arrow Connector 1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 flipH="1">
          <a:off x="3505200" y="1171575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161925</xdr:rowOff>
    </xdr:from>
    <xdr:to>
      <xdr:col>2</xdr:col>
      <xdr:colOff>238125</xdr:colOff>
      <xdr:row>10</xdr:row>
      <xdr:rowOff>161925</xdr:rowOff>
    </xdr:to>
    <xdr:cxnSp macro="">
      <xdr:nvCxnSpPr>
        <xdr:cNvPr id="13" name="Straight Arrow Connector 1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CxnSpPr/>
      </xdr:nvCxnSpPr>
      <xdr:spPr>
        <a:xfrm flipH="1">
          <a:off x="3505200" y="1562100"/>
          <a:ext cx="2286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3" sqref="C3:D3"/>
    </sheetView>
  </sheetViews>
  <sheetFormatPr defaultRowHeight="15" x14ac:dyDescent="0.25"/>
  <cols>
    <col min="1" max="1" width="39.85546875" customWidth="1"/>
    <col min="2" max="2" width="12.5703125" bestFit="1" customWidth="1"/>
    <col min="3" max="3" width="14.28515625" bestFit="1" customWidth="1"/>
    <col min="4" max="4" width="11.5703125" bestFit="1" customWidth="1"/>
    <col min="5" max="5" width="9.28515625" bestFit="1" customWidth="1"/>
  </cols>
  <sheetData>
    <row r="1" spans="1:8" ht="20.25" x14ac:dyDescent="0.3">
      <c r="A1" s="23" t="s">
        <v>24</v>
      </c>
      <c r="B1" s="1"/>
      <c r="C1" s="1"/>
      <c r="D1" s="1"/>
      <c r="E1" s="1"/>
      <c r="F1" s="1"/>
      <c r="H1" t="s">
        <v>34</v>
      </c>
    </row>
    <row r="2" spans="1:8" ht="20.25" x14ac:dyDescent="0.3">
      <c r="A2" s="23"/>
      <c r="B2" s="1"/>
      <c r="C2" s="1"/>
      <c r="D2" s="1"/>
      <c r="E2" s="1"/>
      <c r="F2" s="1"/>
    </row>
    <row r="3" spans="1:8" ht="20.100000000000001" customHeight="1" x14ac:dyDescent="0.25">
      <c r="A3" s="1"/>
      <c r="B3" s="25" t="s">
        <v>30</v>
      </c>
      <c r="C3" s="33"/>
      <c r="D3" s="33"/>
      <c r="E3" s="1"/>
      <c r="F3" s="25" t="s">
        <v>31</v>
      </c>
      <c r="G3" s="33"/>
      <c r="H3" s="33"/>
    </row>
    <row r="4" spans="1:8" ht="20.100000000000001" customHeight="1" x14ac:dyDescent="0.25">
      <c r="A4" s="1"/>
      <c r="B4" s="25" t="s">
        <v>32</v>
      </c>
      <c r="C4" s="33"/>
      <c r="D4" s="33"/>
      <c r="E4" s="1"/>
      <c r="F4" s="25" t="s">
        <v>33</v>
      </c>
      <c r="G4" s="33"/>
      <c r="H4" s="33"/>
    </row>
    <row r="5" spans="1:8" ht="20.100000000000001" customHeight="1" x14ac:dyDescent="0.25">
      <c r="A5" s="24"/>
      <c r="B5" s="25" t="s">
        <v>27</v>
      </c>
      <c r="C5" s="33"/>
      <c r="D5" s="33"/>
      <c r="E5" s="1"/>
      <c r="F5" s="25" t="s">
        <v>26</v>
      </c>
      <c r="G5" s="33"/>
      <c r="H5" s="33"/>
    </row>
    <row r="6" spans="1:8" ht="20.100000000000001" customHeight="1" x14ac:dyDescent="0.25">
      <c r="A6" s="24"/>
      <c r="B6" s="25" t="s">
        <v>28</v>
      </c>
      <c r="C6" s="33"/>
      <c r="D6" s="33"/>
      <c r="E6" s="1"/>
      <c r="F6" s="25" t="s">
        <v>26</v>
      </c>
      <c r="G6" s="33"/>
      <c r="H6" s="33"/>
    </row>
    <row r="7" spans="1:8" x14ac:dyDescent="0.25">
      <c r="A7" s="1"/>
      <c r="B7" s="3"/>
      <c r="C7" s="2"/>
      <c r="D7" s="1"/>
      <c r="E7" s="1"/>
      <c r="F7" s="1"/>
    </row>
    <row r="8" spans="1:8" x14ac:dyDescent="0.25">
      <c r="A8" s="4" t="s">
        <v>19</v>
      </c>
      <c r="B8" s="30">
        <v>300</v>
      </c>
      <c r="C8" s="5" t="s">
        <v>21</v>
      </c>
      <c r="D8" s="1"/>
      <c r="E8" s="1"/>
      <c r="F8" s="1"/>
    </row>
    <row r="9" spans="1:8" x14ac:dyDescent="0.25">
      <c r="A9" s="4" t="s">
        <v>20</v>
      </c>
      <c r="B9" s="30">
        <v>200</v>
      </c>
      <c r="C9" s="5" t="s">
        <v>22</v>
      </c>
      <c r="D9" s="1"/>
      <c r="E9" s="1"/>
      <c r="F9" s="1"/>
    </row>
    <row r="10" spans="1:8" x14ac:dyDescent="0.25">
      <c r="A10" s="6" t="s">
        <v>8</v>
      </c>
      <c r="B10" s="27">
        <v>5</v>
      </c>
      <c r="C10" s="5" t="s">
        <v>25</v>
      </c>
      <c r="D10" s="1"/>
      <c r="E10" s="1"/>
      <c r="F10" s="1"/>
    </row>
    <row r="11" spans="1:8" x14ac:dyDescent="0.25">
      <c r="A11" s="6" t="s">
        <v>9</v>
      </c>
      <c r="B11" s="27">
        <v>8</v>
      </c>
      <c r="C11" s="5" t="s">
        <v>23</v>
      </c>
      <c r="D11" s="1"/>
      <c r="E11" s="1"/>
      <c r="F11" s="1"/>
    </row>
    <row r="12" spans="1:8" x14ac:dyDescent="0.25">
      <c r="A12" s="4" t="s">
        <v>10</v>
      </c>
      <c r="B12" s="28" t="s">
        <v>29</v>
      </c>
      <c r="C12" s="7" t="s">
        <v>3</v>
      </c>
      <c r="D12" s="8"/>
      <c r="E12" s="1"/>
      <c r="F12" s="1"/>
    </row>
    <row r="13" spans="1:8" ht="15.75" x14ac:dyDescent="0.25">
      <c r="A13" s="22" t="s">
        <v>11</v>
      </c>
      <c r="B13" s="29">
        <f>B11-B10</f>
        <v>3</v>
      </c>
      <c r="C13" s="10"/>
      <c r="D13" s="11"/>
      <c r="E13" s="1"/>
      <c r="F13" s="1"/>
    </row>
    <row r="14" spans="1:8" x14ac:dyDescent="0.25">
      <c r="A14" s="12" t="s">
        <v>0</v>
      </c>
      <c r="B14" s="3" t="s">
        <v>0</v>
      </c>
      <c r="C14" s="2"/>
      <c r="D14" s="1"/>
      <c r="E14" s="1"/>
      <c r="F14" s="1"/>
    </row>
    <row r="15" spans="1:8" x14ac:dyDescent="0.25">
      <c r="A15" s="12"/>
      <c r="B15" s="3"/>
      <c r="C15" s="2"/>
      <c r="D15" s="1"/>
      <c r="E15" s="1"/>
      <c r="F15" s="1"/>
    </row>
    <row r="16" spans="1:8" x14ac:dyDescent="0.25">
      <c r="A16" s="13"/>
      <c r="B16" s="14" t="s">
        <v>7</v>
      </c>
      <c r="C16" s="15" t="s">
        <v>12</v>
      </c>
      <c r="D16" s="15" t="s">
        <v>13</v>
      </c>
      <c r="E16" s="15" t="s">
        <v>14</v>
      </c>
      <c r="F16" s="1"/>
    </row>
    <row r="17" spans="1:6" x14ac:dyDescent="0.25">
      <c r="A17" s="16" t="s">
        <v>4</v>
      </c>
      <c r="B17" s="19">
        <f>B8</f>
        <v>300</v>
      </c>
      <c r="C17" s="19">
        <f>B9</f>
        <v>200</v>
      </c>
      <c r="D17" s="20">
        <f>B17*C17</f>
        <v>60000</v>
      </c>
      <c r="E17" s="9">
        <f>D17/43560</f>
        <v>1.3774104683195592</v>
      </c>
      <c r="F17" s="1"/>
    </row>
    <row r="18" spans="1:6" x14ac:dyDescent="0.25">
      <c r="A18" s="16" t="s">
        <v>5</v>
      </c>
      <c r="B18" s="19">
        <f>B17-(B10*B12)*2</f>
        <v>260</v>
      </c>
      <c r="C18" s="19">
        <f>C17-(B10*B12)*2</f>
        <v>160</v>
      </c>
      <c r="D18" s="20">
        <f>B18*C18</f>
        <v>41600</v>
      </c>
      <c r="E18" s="9">
        <f t="shared" ref="E18:E19" si="0">D18/43560</f>
        <v>0.95500459136822768</v>
      </c>
      <c r="F18" s="1"/>
    </row>
    <row r="19" spans="1:6" x14ac:dyDescent="0.25">
      <c r="A19" s="16" t="s">
        <v>6</v>
      </c>
      <c r="B19" s="19">
        <f>B17-(B11*B12)*2</f>
        <v>236</v>
      </c>
      <c r="C19" s="19">
        <f>C17-(B11*B12)*2</f>
        <v>136</v>
      </c>
      <c r="D19" s="20">
        <f>B19*C19</f>
        <v>32096</v>
      </c>
      <c r="E19" s="9">
        <f t="shared" si="0"/>
        <v>0.73682277318640954</v>
      </c>
      <c r="F19" s="1"/>
    </row>
    <row r="20" spans="1:6" x14ac:dyDescent="0.25">
      <c r="A20" s="32" t="str">
        <f>IF(B19&lt;0,"Adjust pool input values to eliminate negative dimensions",IF(C19&lt;0,"Adjust pool input values to eliminate negative dimensions"," "))</f>
        <v xml:space="preserve"> </v>
      </c>
      <c r="B20" s="32"/>
      <c r="C20" s="32"/>
      <c r="D20" s="32"/>
      <c r="E20" s="32"/>
      <c r="F20" s="1"/>
    </row>
    <row r="21" spans="1:6" x14ac:dyDescent="0.25">
      <c r="A21" s="1"/>
      <c r="B21" s="3"/>
      <c r="C21" s="2"/>
      <c r="D21" s="1"/>
      <c r="E21" s="1"/>
      <c r="F21" s="1"/>
    </row>
    <row r="22" spans="1:6" x14ac:dyDescent="0.25">
      <c r="A22" s="13" t="s">
        <v>0</v>
      </c>
      <c r="B22" s="17" t="s">
        <v>1</v>
      </c>
      <c r="C22" s="17" t="s">
        <v>2</v>
      </c>
      <c r="D22" s="1"/>
      <c r="E22" s="1"/>
      <c r="F22" s="1"/>
    </row>
    <row r="23" spans="1:6" x14ac:dyDescent="0.25">
      <c r="A23" s="16" t="s">
        <v>15</v>
      </c>
      <c r="B23" s="21">
        <f>((D17+D18)/2)*B10</f>
        <v>254000</v>
      </c>
      <c r="C23" s="21">
        <f>B23*7.48</f>
        <v>1899920</v>
      </c>
      <c r="D23" s="1"/>
      <c r="E23" s="1"/>
      <c r="F23" s="1"/>
    </row>
    <row r="24" spans="1:6" x14ac:dyDescent="0.25">
      <c r="A24" s="16" t="s">
        <v>16</v>
      </c>
      <c r="B24" s="21">
        <f>((D17+D19)/2)*B11</f>
        <v>368384</v>
      </c>
      <c r="C24" s="21">
        <f>B24*7.48</f>
        <v>2755512.3200000003</v>
      </c>
      <c r="D24" s="1"/>
      <c r="E24" s="1"/>
      <c r="F24" s="1"/>
    </row>
    <row r="25" spans="1:6" ht="31.5" x14ac:dyDescent="0.25">
      <c r="A25" s="31" t="s">
        <v>35</v>
      </c>
      <c r="B25" s="26">
        <f>B24-B23</f>
        <v>114384</v>
      </c>
      <c r="C25" s="18">
        <f>C24-C23</f>
        <v>855592.3200000003</v>
      </c>
      <c r="D25" s="1"/>
      <c r="E25" s="1"/>
      <c r="F25" s="1"/>
    </row>
  </sheetData>
  <sheetProtection sheet="1" objects="1" scenarios="1"/>
  <mergeCells count="9">
    <mergeCell ref="C3:D3"/>
    <mergeCell ref="G3:H3"/>
    <mergeCell ref="C4:D4"/>
    <mergeCell ref="G4:H4"/>
    <mergeCell ref="A20:E20"/>
    <mergeCell ref="C5:D5"/>
    <mergeCell ref="G5:H5"/>
    <mergeCell ref="C6:D6"/>
    <mergeCell ref="G6:H6"/>
  </mergeCells>
  <conditionalFormatting sqref="B17:C17">
    <cfRule type="cellIs" dxfId="8" priority="3" operator="lessThan">
      <formula>0</formula>
    </cfRule>
  </conditionalFormatting>
  <conditionalFormatting sqref="B18:C19">
    <cfRule type="cellIs" dxfId="7" priority="2" operator="lessThan">
      <formula>0</formula>
    </cfRule>
  </conditionalFormatting>
  <conditionalFormatting sqref="A20">
    <cfRule type="cellIs" dxfId="6" priority="1" operator="greaterThan">
      <formula>"&gt;0"</formula>
    </cfRule>
  </conditionalFormatting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3" sqref="C3:D3"/>
    </sheetView>
  </sheetViews>
  <sheetFormatPr defaultRowHeight="15" x14ac:dyDescent="0.25"/>
  <cols>
    <col min="1" max="1" width="39.85546875" customWidth="1"/>
    <col min="2" max="2" width="12.5703125" bestFit="1" customWidth="1"/>
    <col min="3" max="3" width="14.28515625" bestFit="1" customWidth="1"/>
    <col min="4" max="4" width="11.5703125" bestFit="1" customWidth="1"/>
    <col min="5" max="5" width="9.28515625" bestFit="1" customWidth="1"/>
  </cols>
  <sheetData>
    <row r="1" spans="1:8" ht="20.25" x14ac:dyDescent="0.3">
      <c r="A1" s="23" t="s">
        <v>18</v>
      </c>
      <c r="B1" s="1"/>
      <c r="C1" s="1"/>
      <c r="D1" s="1"/>
      <c r="E1" s="1"/>
      <c r="F1" s="1"/>
      <c r="H1" t="s">
        <v>34</v>
      </c>
    </row>
    <row r="2" spans="1:8" x14ac:dyDescent="0.25">
      <c r="A2" s="1"/>
      <c r="B2" s="1"/>
      <c r="C2" s="1"/>
      <c r="D2" s="1"/>
      <c r="E2" s="1"/>
      <c r="F2" s="1"/>
    </row>
    <row r="3" spans="1:8" ht="20.100000000000001" customHeight="1" x14ac:dyDescent="0.25">
      <c r="A3" s="1"/>
      <c r="B3" s="25" t="s">
        <v>30</v>
      </c>
      <c r="C3" s="33"/>
      <c r="D3" s="33"/>
      <c r="E3" s="1"/>
      <c r="F3" s="25" t="s">
        <v>31</v>
      </c>
      <c r="G3" s="33"/>
      <c r="H3" s="33"/>
    </row>
    <row r="4" spans="1:8" ht="20.100000000000001" customHeight="1" x14ac:dyDescent="0.25">
      <c r="A4" s="1"/>
      <c r="B4" s="25" t="s">
        <v>32</v>
      </c>
      <c r="C4" s="33"/>
      <c r="D4" s="33"/>
      <c r="E4" s="1"/>
      <c r="F4" s="25" t="s">
        <v>33</v>
      </c>
      <c r="G4" s="33"/>
      <c r="H4" s="33"/>
    </row>
    <row r="5" spans="1:8" ht="20.100000000000001" customHeight="1" x14ac:dyDescent="0.25">
      <c r="A5" s="24"/>
      <c r="B5" s="25" t="s">
        <v>27</v>
      </c>
      <c r="C5" s="33"/>
      <c r="D5" s="33"/>
      <c r="E5" s="1"/>
      <c r="F5" s="25" t="s">
        <v>26</v>
      </c>
      <c r="G5" s="33"/>
      <c r="H5" s="33"/>
    </row>
    <row r="6" spans="1:8" ht="20.100000000000001" customHeight="1" x14ac:dyDescent="0.25">
      <c r="A6" s="24"/>
      <c r="B6" s="25" t="s">
        <v>28</v>
      </c>
      <c r="C6" s="33"/>
      <c r="D6" s="33"/>
      <c r="E6" s="1"/>
      <c r="F6" s="25" t="s">
        <v>26</v>
      </c>
      <c r="G6" s="33"/>
      <c r="H6" s="33"/>
    </row>
    <row r="7" spans="1:8" x14ac:dyDescent="0.25">
      <c r="A7" s="1"/>
      <c r="B7" s="3"/>
      <c r="C7" s="2"/>
      <c r="D7" s="1"/>
      <c r="E7" s="1"/>
      <c r="F7" s="1"/>
    </row>
    <row r="8" spans="1:8" x14ac:dyDescent="0.25">
      <c r="A8" s="4" t="s">
        <v>19</v>
      </c>
      <c r="B8" s="30">
        <v>300</v>
      </c>
      <c r="C8" s="5" t="s">
        <v>21</v>
      </c>
      <c r="D8" s="1"/>
      <c r="E8" s="1"/>
      <c r="F8" s="1"/>
    </row>
    <row r="9" spans="1:8" x14ac:dyDescent="0.25">
      <c r="A9" s="4" t="s">
        <v>20</v>
      </c>
      <c r="B9" s="30">
        <v>200</v>
      </c>
      <c r="C9" s="5" t="s">
        <v>22</v>
      </c>
      <c r="D9" s="1"/>
      <c r="E9" s="1"/>
      <c r="F9" s="1"/>
    </row>
    <row r="10" spans="1:8" x14ac:dyDescent="0.25">
      <c r="A10" s="6" t="s">
        <v>8</v>
      </c>
      <c r="B10" s="27">
        <v>5</v>
      </c>
      <c r="C10" s="5" t="s">
        <v>25</v>
      </c>
      <c r="D10" s="1"/>
      <c r="E10" s="1"/>
      <c r="F10" s="1"/>
    </row>
    <row r="11" spans="1:8" x14ac:dyDescent="0.25">
      <c r="A11" s="6" t="s">
        <v>9</v>
      </c>
      <c r="B11" s="27">
        <v>8</v>
      </c>
      <c r="C11" s="5" t="s">
        <v>23</v>
      </c>
      <c r="D11" s="1"/>
      <c r="E11" s="1"/>
      <c r="F11" s="1"/>
    </row>
    <row r="12" spans="1:8" x14ac:dyDescent="0.25">
      <c r="A12" s="4" t="s">
        <v>10</v>
      </c>
      <c r="B12" s="28">
        <v>4</v>
      </c>
      <c r="C12" s="7" t="s">
        <v>3</v>
      </c>
      <c r="D12" s="8"/>
      <c r="E12" s="1"/>
      <c r="F12" s="1"/>
    </row>
    <row r="13" spans="1:8" ht="15.75" x14ac:dyDescent="0.25">
      <c r="A13" s="22" t="s">
        <v>11</v>
      </c>
      <c r="B13" s="29">
        <f>B11-B10</f>
        <v>3</v>
      </c>
      <c r="C13" s="10"/>
      <c r="D13" s="11"/>
      <c r="E13" s="1"/>
      <c r="F13" s="1"/>
    </row>
    <row r="14" spans="1:8" x14ac:dyDescent="0.25">
      <c r="A14" s="12" t="s">
        <v>0</v>
      </c>
      <c r="B14" s="3" t="s">
        <v>0</v>
      </c>
      <c r="C14" s="2"/>
      <c r="D14" s="1"/>
      <c r="E14" s="1"/>
      <c r="F14" s="1"/>
    </row>
    <row r="15" spans="1:8" x14ac:dyDescent="0.25">
      <c r="A15" s="12"/>
      <c r="B15" s="3"/>
      <c r="C15" s="2"/>
      <c r="D15" s="1"/>
      <c r="E15" s="1"/>
      <c r="F15" s="1"/>
    </row>
    <row r="16" spans="1:8" x14ac:dyDescent="0.25">
      <c r="A16" s="13"/>
      <c r="B16" s="14" t="s">
        <v>7</v>
      </c>
      <c r="C16" s="15" t="s">
        <v>12</v>
      </c>
      <c r="D16" s="15" t="s">
        <v>13</v>
      </c>
      <c r="E16" s="15" t="s">
        <v>14</v>
      </c>
      <c r="F16" s="1"/>
    </row>
    <row r="17" spans="1:6" x14ac:dyDescent="0.25">
      <c r="A17" s="16" t="s">
        <v>4</v>
      </c>
      <c r="B17" s="19">
        <f>B8</f>
        <v>300</v>
      </c>
      <c r="C17" s="19">
        <f>B9</f>
        <v>200</v>
      </c>
      <c r="D17" s="20">
        <f>B17*C17/1.5</f>
        <v>40000</v>
      </c>
      <c r="E17" s="9">
        <f>D17/43560</f>
        <v>0.91827364554637281</v>
      </c>
      <c r="F17" s="1"/>
    </row>
    <row r="18" spans="1:6" x14ac:dyDescent="0.25">
      <c r="A18" s="16" t="s">
        <v>5</v>
      </c>
      <c r="B18" s="19">
        <f>B17-(B10*B12)*2</f>
        <v>260</v>
      </c>
      <c r="C18" s="19">
        <f>C17-(B10*B12)*2</f>
        <v>160</v>
      </c>
      <c r="D18" s="20">
        <f>B18*C18/1.5</f>
        <v>27733.333333333332</v>
      </c>
      <c r="E18" s="9">
        <f t="shared" ref="E18:E19" si="0">D18/43560</f>
        <v>0.63666972757881846</v>
      </c>
      <c r="F18" s="1"/>
    </row>
    <row r="19" spans="1:6" x14ac:dyDescent="0.25">
      <c r="A19" s="16" t="s">
        <v>6</v>
      </c>
      <c r="B19" s="19">
        <f>B17-(B11*B12)*2</f>
        <v>236</v>
      </c>
      <c r="C19" s="19">
        <f>C17-(B11*B12)*2</f>
        <v>136</v>
      </c>
      <c r="D19" s="20">
        <f>B19*C19/1.5</f>
        <v>21397.333333333332</v>
      </c>
      <c r="E19" s="9">
        <f t="shared" si="0"/>
        <v>0.49121518212427301</v>
      </c>
      <c r="F19" s="1"/>
    </row>
    <row r="20" spans="1:6" x14ac:dyDescent="0.25">
      <c r="A20" s="32" t="str">
        <f>IF(B19&lt;0,"Adjust pool input values to eliminate negative dimensions",IF(C19&lt;0,"Adjust pool input values to eliminate negative dimensions"," "))</f>
        <v xml:space="preserve"> </v>
      </c>
      <c r="B20" s="32"/>
      <c r="C20" s="32"/>
      <c r="D20" s="32"/>
      <c r="E20" s="32"/>
      <c r="F20" s="1"/>
    </row>
    <row r="21" spans="1:6" x14ac:dyDescent="0.25">
      <c r="A21" s="1"/>
      <c r="B21" s="3"/>
      <c r="C21" s="2"/>
      <c r="D21" s="1"/>
      <c r="E21" s="1"/>
      <c r="F21" s="1"/>
    </row>
    <row r="22" spans="1:6" x14ac:dyDescent="0.25">
      <c r="A22" s="13" t="s">
        <v>0</v>
      </c>
      <c r="B22" s="17" t="s">
        <v>1</v>
      </c>
      <c r="C22" s="17" t="s">
        <v>2</v>
      </c>
      <c r="D22" s="1"/>
      <c r="E22" s="1"/>
      <c r="F22" s="1"/>
    </row>
    <row r="23" spans="1:6" x14ac:dyDescent="0.25">
      <c r="A23" s="16" t="s">
        <v>15</v>
      </c>
      <c r="B23" s="21">
        <f>((D17+D18)/2)*B10</f>
        <v>169333.33333333331</v>
      </c>
      <c r="C23" s="21">
        <f>B23*7.48</f>
        <v>1266613.3333333333</v>
      </c>
      <c r="D23" s="1"/>
      <c r="E23" s="1"/>
      <c r="F23" s="1"/>
    </row>
    <row r="24" spans="1:6" x14ac:dyDescent="0.25">
      <c r="A24" s="16" t="s">
        <v>16</v>
      </c>
      <c r="B24" s="21">
        <f>((D17+D19)/2)*B11</f>
        <v>245589.33333333331</v>
      </c>
      <c r="C24" s="21">
        <f>B24*7.48</f>
        <v>1837008.2133333334</v>
      </c>
      <c r="D24" s="1"/>
      <c r="E24" s="1"/>
      <c r="F24" s="1"/>
    </row>
    <row r="25" spans="1:6" ht="31.5" x14ac:dyDescent="0.25">
      <c r="A25" s="31" t="s">
        <v>35</v>
      </c>
      <c r="B25" s="26">
        <f>B24-B23</f>
        <v>76256</v>
      </c>
      <c r="C25" s="18">
        <f>C24-C23</f>
        <v>570394.88000000012</v>
      </c>
      <c r="D25" s="1"/>
      <c r="E25" s="1"/>
      <c r="F25" s="1"/>
    </row>
  </sheetData>
  <sheetProtection sheet="1" objects="1" scenarios="1"/>
  <mergeCells count="9">
    <mergeCell ref="C3:D3"/>
    <mergeCell ref="G3:H3"/>
    <mergeCell ref="C4:D4"/>
    <mergeCell ref="G4:H4"/>
    <mergeCell ref="A20:E20"/>
    <mergeCell ref="G5:H5"/>
    <mergeCell ref="C6:D6"/>
    <mergeCell ref="G6:H6"/>
    <mergeCell ref="C5:D5"/>
  </mergeCells>
  <conditionalFormatting sqref="B17:C17">
    <cfRule type="cellIs" dxfId="5" priority="3" operator="lessThan">
      <formula>0</formula>
    </cfRule>
  </conditionalFormatting>
  <conditionalFormatting sqref="B18:C19">
    <cfRule type="cellIs" dxfId="4" priority="2" operator="lessThan">
      <formula>0</formula>
    </cfRule>
  </conditionalFormatting>
  <conditionalFormatting sqref="A20">
    <cfRule type="cellIs" dxfId="3" priority="1" operator="greaterThan">
      <formula>"&gt;0"</formula>
    </cfRule>
  </conditionalFormatting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3" sqref="C3:D3"/>
    </sheetView>
  </sheetViews>
  <sheetFormatPr defaultRowHeight="15" x14ac:dyDescent="0.25"/>
  <cols>
    <col min="1" max="1" width="39.85546875" customWidth="1"/>
    <col min="2" max="2" width="12.5703125" bestFit="1" customWidth="1"/>
    <col min="3" max="3" width="14.28515625" bestFit="1" customWidth="1"/>
    <col min="4" max="4" width="11.5703125" bestFit="1" customWidth="1"/>
    <col min="5" max="5" width="9.28515625" bestFit="1" customWidth="1"/>
  </cols>
  <sheetData>
    <row r="1" spans="1:8" ht="20.25" x14ac:dyDescent="0.3">
      <c r="A1" s="23" t="s">
        <v>17</v>
      </c>
      <c r="B1" s="1"/>
      <c r="C1" s="1"/>
      <c r="D1" s="1"/>
      <c r="E1" s="1"/>
      <c r="F1" s="1"/>
      <c r="H1" t="s">
        <v>34</v>
      </c>
    </row>
    <row r="2" spans="1:8" x14ac:dyDescent="0.25">
      <c r="A2" s="1"/>
      <c r="B2" s="1"/>
      <c r="C2" s="1"/>
      <c r="D2" s="1"/>
      <c r="E2" s="1"/>
      <c r="F2" s="1"/>
    </row>
    <row r="3" spans="1:8" ht="20.100000000000001" customHeight="1" x14ac:dyDescent="0.25">
      <c r="A3" s="1"/>
      <c r="B3" s="25" t="s">
        <v>30</v>
      </c>
      <c r="C3" s="33"/>
      <c r="D3" s="33"/>
      <c r="E3" s="1"/>
      <c r="F3" s="25" t="s">
        <v>31</v>
      </c>
      <c r="G3" s="33"/>
      <c r="H3" s="33"/>
    </row>
    <row r="4" spans="1:8" ht="20.100000000000001" customHeight="1" x14ac:dyDescent="0.25">
      <c r="A4" s="1"/>
      <c r="B4" s="25" t="s">
        <v>32</v>
      </c>
      <c r="C4" s="33"/>
      <c r="D4" s="33"/>
      <c r="E4" s="1"/>
      <c r="F4" s="25" t="s">
        <v>33</v>
      </c>
      <c r="G4" s="33"/>
      <c r="H4" s="33"/>
    </row>
    <row r="5" spans="1:8" ht="20.100000000000001" customHeight="1" x14ac:dyDescent="0.25">
      <c r="A5" s="24"/>
      <c r="B5" s="25" t="s">
        <v>27</v>
      </c>
      <c r="C5" s="33"/>
      <c r="D5" s="33"/>
      <c r="E5" s="1"/>
      <c r="F5" s="25" t="s">
        <v>26</v>
      </c>
      <c r="G5" s="33"/>
      <c r="H5" s="33"/>
    </row>
    <row r="6" spans="1:8" ht="20.100000000000001" customHeight="1" x14ac:dyDescent="0.25">
      <c r="A6" s="24"/>
      <c r="B6" s="25" t="s">
        <v>28</v>
      </c>
      <c r="C6" s="33"/>
      <c r="D6" s="33"/>
      <c r="E6" s="1"/>
      <c r="F6" s="25" t="s">
        <v>26</v>
      </c>
      <c r="G6" s="33"/>
      <c r="H6" s="33"/>
    </row>
    <row r="7" spans="1:8" x14ac:dyDescent="0.25">
      <c r="A7" s="1"/>
      <c r="B7" s="3"/>
      <c r="C7" s="2"/>
      <c r="D7" s="1"/>
      <c r="E7" s="1"/>
      <c r="F7" s="1"/>
    </row>
    <row r="8" spans="1:8" x14ac:dyDescent="0.25">
      <c r="A8" s="4" t="s">
        <v>19</v>
      </c>
      <c r="B8" s="30">
        <v>300</v>
      </c>
      <c r="C8" s="5" t="s">
        <v>21</v>
      </c>
      <c r="D8" s="1"/>
      <c r="E8" s="1"/>
      <c r="F8" s="1"/>
    </row>
    <row r="9" spans="1:8" x14ac:dyDescent="0.25">
      <c r="A9" s="4" t="s">
        <v>20</v>
      </c>
      <c r="B9" s="30">
        <v>200</v>
      </c>
      <c r="C9" s="5" t="s">
        <v>22</v>
      </c>
      <c r="D9" s="1"/>
      <c r="E9" s="1"/>
      <c r="F9" s="1"/>
    </row>
    <row r="10" spans="1:8" x14ac:dyDescent="0.25">
      <c r="A10" s="6" t="s">
        <v>8</v>
      </c>
      <c r="B10" s="27">
        <v>5</v>
      </c>
      <c r="C10" s="5" t="s">
        <v>25</v>
      </c>
      <c r="D10" s="1"/>
      <c r="E10" s="1"/>
      <c r="F10" s="1"/>
    </row>
    <row r="11" spans="1:8" x14ac:dyDescent="0.25">
      <c r="A11" s="6" t="s">
        <v>9</v>
      </c>
      <c r="B11" s="27">
        <v>8</v>
      </c>
      <c r="C11" s="5" t="s">
        <v>23</v>
      </c>
      <c r="D11" s="1"/>
      <c r="E11" s="1"/>
      <c r="F11" s="1"/>
    </row>
    <row r="12" spans="1:8" x14ac:dyDescent="0.25">
      <c r="A12" s="4" t="s">
        <v>10</v>
      </c>
      <c r="B12" s="28">
        <v>4</v>
      </c>
      <c r="C12" s="7" t="s">
        <v>3</v>
      </c>
      <c r="D12" s="8"/>
      <c r="E12" s="1"/>
      <c r="F12" s="1"/>
    </row>
    <row r="13" spans="1:8" ht="15.75" x14ac:dyDescent="0.25">
      <c r="A13" s="22" t="s">
        <v>11</v>
      </c>
      <c r="B13" s="29">
        <f>B11-B10</f>
        <v>3</v>
      </c>
      <c r="C13" s="10"/>
      <c r="D13" s="11"/>
      <c r="E13" s="1"/>
      <c r="F13" s="1"/>
    </row>
    <row r="14" spans="1:8" x14ac:dyDescent="0.25">
      <c r="A14" s="12" t="s">
        <v>0</v>
      </c>
      <c r="B14" s="3" t="s">
        <v>0</v>
      </c>
      <c r="C14" s="2"/>
      <c r="D14" s="1"/>
      <c r="E14" s="1"/>
      <c r="F14" s="1"/>
    </row>
    <row r="15" spans="1:8" x14ac:dyDescent="0.25">
      <c r="A15" s="12"/>
      <c r="B15" s="3"/>
      <c r="C15" s="2"/>
      <c r="D15" s="1"/>
      <c r="E15" s="1"/>
      <c r="F15" s="1"/>
    </row>
    <row r="16" spans="1:8" x14ac:dyDescent="0.25">
      <c r="A16" s="13"/>
      <c r="B16" s="14" t="s">
        <v>7</v>
      </c>
      <c r="C16" s="15" t="s">
        <v>12</v>
      </c>
      <c r="D16" s="15" t="s">
        <v>13</v>
      </c>
      <c r="E16" s="15" t="s">
        <v>14</v>
      </c>
      <c r="F16" s="1"/>
    </row>
    <row r="17" spans="1:6" x14ac:dyDescent="0.25">
      <c r="A17" s="16" t="s">
        <v>4</v>
      </c>
      <c r="B17" s="19">
        <f>B8</f>
        <v>300</v>
      </c>
      <c r="C17" s="19">
        <f>B9</f>
        <v>200</v>
      </c>
      <c r="D17" s="20">
        <f>B17*C17/2</f>
        <v>30000</v>
      </c>
      <c r="E17" s="9">
        <f>D17/43560</f>
        <v>0.68870523415977958</v>
      </c>
      <c r="F17" s="1"/>
    </row>
    <row r="18" spans="1:6" x14ac:dyDescent="0.25">
      <c r="A18" s="16" t="s">
        <v>5</v>
      </c>
      <c r="B18" s="19">
        <f>B17-(B10*B12)*2</f>
        <v>260</v>
      </c>
      <c r="C18" s="19">
        <f>C17-(B10*B12)*2</f>
        <v>160</v>
      </c>
      <c r="D18" s="20">
        <f>B18*C18/2</f>
        <v>20800</v>
      </c>
      <c r="E18" s="9">
        <f t="shared" ref="E18:E19" si="0">D18/43560</f>
        <v>0.47750229568411384</v>
      </c>
      <c r="F18" s="1"/>
    </row>
    <row r="19" spans="1:6" x14ac:dyDescent="0.25">
      <c r="A19" s="16" t="s">
        <v>6</v>
      </c>
      <c r="B19" s="19">
        <f>B17-(B11*B12)*2</f>
        <v>236</v>
      </c>
      <c r="C19" s="19">
        <f>C17-(B11*B12)*2</f>
        <v>136</v>
      </c>
      <c r="D19" s="20">
        <f>B19*C19/2</f>
        <v>16048</v>
      </c>
      <c r="E19" s="9">
        <f t="shared" si="0"/>
        <v>0.36841138659320477</v>
      </c>
      <c r="F19" s="1"/>
    </row>
    <row r="20" spans="1:6" x14ac:dyDescent="0.25">
      <c r="A20" s="32" t="str">
        <f>IF(B19&lt;0,"Adjust pool input values to eliminate negative dimensions",IF(C19&lt;0,"Adjust pool input values to eliminate negative dimensions"," "))</f>
        <v xml:space="preserve"> </v>
      </c>
      <c r="B20" s="32"/>
      <c r="C20" s="32"/>
      <c r="D20" s="32"/>
      <c r="E20" s="32"/>
      <c r="F20" s="1"/>
    </row>
    <row r="21" spans="1:6" x14ac:dyDescent="0.25">
      <c r="A21" s="1"/>
      <c r="B21" s="3"/>
      <c r="C21" s="2"/>
      <c r="D21" s="1"/>
      <c r="E21" s="1"/>
      <c r="F21" s="1"/>
    </row>
    <row r="22" spans="1:6" x14ac:dyDescent="0.25">
      <c r="A22" s="13" t="s">
        <v>0</v>
      </c>
      <c r="B22" s="17" t="s">
        <v>1</v>
      </c>
      <c r="C22" s="17" t="s">
        <v>2</v>
      </c>
      <c r="D22" s="1"/>
      <c r="E22" s="1"/>
      <c r="F22" s="1"/>
    </row>
    <row r="23" spans="1:6" x14ac:dyDescent="0.25">
      <c r="A23" s="16" t="s">
        <v>15</v>
      </c>
      <c r="B23" s="21">
        <f>((D17+D18)/2)*B10</f>
        <v>127000</v>
      </c>
      <c r="C23" s="21">
        <f>B23*7.48</f>
        <v>949960</v>
      </c>
      <c r="D23" s="1"/>
      <c r="E23" s="1"/>
      <c r="F23" s="1"/>
    </row>
    <row r="24" spans="1:6" x14ac:dyDescent="0.25">
      <c r="A24" s="16" t="s">
        <v>16</v>
      </c>
      <c r="B24" s="21">
        <f>((D17+D19)/2)*B11</f>
        <v>184192</v>
      </c>
      <c r="C24" s="21">
        <f>B24*7.48</f>
        <v>1377756.1600000001</v>
      </c>
      <c r="D24" s="1"/>
      <c r="E24" s="1"/>
      <c r="F24" s="1"/>
    </row>
    <row r="25" spans="1:6" ht="31.5" x14ac:dyDescent="0.25">
      <c r="A25" s="31" t="s">
        <v>35</v>
      </c>
      <c r="B25" s="26">
        <f>B24-B23</f>
        <v>57192</v>
      </c>
      <c r="C25" s="18">
        <f>C24-C23</f>
        <v>427796.16000000015</v>
      </c>
      <c r="D25" s="1"/>
      <c r="E25" s="1"/>
      <c r="F25" s="1"/>
    </row>
  </sheetData>
  <sheetProtection sheet="1" objects="1" scenarios="1"/>
  <mergeCells count="9">
    <mergeCell ref="C3:D3"/>
    <mergeCell ref="G3:H3"/>
    <mergeCell ref="C4:D4"/>
    <mergeCell ref="G4:H4"/>
    <mergeCell ref="A20:E20"/>
    <mergeCell ref="C5:D5"/>
    <mergeCell ref="G5:H5"/>
    <mergeCell ref="C6:D6"/>
    <mergeCell ref="G6:H6"/>
  </mergeCells>
  <conditionalFormatting sqref="B17:C17">
    <cfRule type="cellIs" dxfId="2" priority="3" operator="lessThan">
      <formula>0</formula>
    </cfRule>
  </conditionalFormatting>
  <conditionalFormatting sqref="B18:C19">
    <cfRule type="cellIs" dxfId="1" priority="2" operator="lessThan">
      <formula>0</formula>
    </cfRule>
  </conditionalFormatting>
  <conditionalFormatting sqref="A20">
    <cfRule type="cellIs" dxfId="0" priority="1" operator="greaterThan">
      <formula>"&gt;0"</formula>
    </cfRule>
  </conditionalFormatting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Rectangular</vt:lpstr>
      <vt:lpstr>Parabolic</vt:lpstr>
      <vt:lpstr>Triangular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Comstock, Marty - NRCS, Columbia, MO</dc:creator>
  <cp:lastModifiedBy>Plassmeyer, Jim</cp:lastModifiedBy>
  <cp:lastPrinted>2018-08-01T18:14:42Z</cp:lastPrinted>
  <dcterms:created xsi:type="dcterms:W3CDTF">2018-07-31T19:58:55Z</dcterms:created>
  <dcterms:modified xsi:type="dcterms:W3CDTF">2018-08-03T14:57:35Z</dcterms:modified>
</cp:coreProperties>
</file>